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ndy\Downloads\"/>
    </mc:Choice>
  </mc:AlternateContent>
  <xr:revisionPtr revIDLastSave="0" documentId="13_ncr:1_{3419BD51-FB82-4AFA-9DDF-5C4C23342378}" xr6:coauthVersionLast="47" xr6:coauthVersionMax="47" xr10:uidLastSave="{00000000-0000-0000-0000-000000000000}"/>
  <bookViews>
    <workbookView xWindow="-103" yWindow="-103" windowWidth="33120" windowHeight="18000" xr2:uid="{1298C5CA-2DFE-4AE7-94B2-A6A0DD8F97DE}"/>
  </bookViews>
  <sheets>
    <sheet name="WP Speicher Rech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  <c r="D17" i="1"/>
  <c r="D18" i="1" s="1"/>
  <c r="D19" i="1" s="1"/>
  <c r="E19" i="1" l="1"/>
  <c r="E20" i="1" s="1"/>
  <c r="D22" i="1"/>
  <c r="D24" i="1" s="1"/>
  <c r="E22" i="1" l="1"/>
  <c r="E23" i="1" s="1"/>
  <c r="D23" i="1"/>
  <c r="D25" i="1" s="1"/>
  <c r="E24" i="1" l="1"/>
  <c r="E25" i="1" s="1"/>
  <c r="E26" i="1"/>
</calcChain>
</file>

<file path=xl/sharedStrings.xml><?xml version="1.0" encoding="utf-8"?>
<sst xmlns="http://schemas.openxmlformats.org/spreadsheetml/2006/main" count="55" uniqueCount="50">
  <si>
    <t>Warmhalteverluste pro Tag</t>
  </si>
  <si>
    <t>kWh thermisch</t>
  </si>
  <si>
    <t>kWh elektrisch</t>
  </si>
  <si>
    <t>€/kWh</t>
  </si>
  <si>
    <t>Kosten PV Strom</t>
  </si>
  <si>
    <t>Kosten Netzstrom</t>
  </si>
  <si>
    <t>Jahre</t>
  </si>
  <si>
    <t>Eingaben</t>
  </si>
  <si>
    <t>Watt</t>
  </si>
  <si>
    <t xml:space="preserve">Speicher 2: Warmhalteverluste </t>
  </si>
  <si>
    <t>Speicher 2: Liter</t>
  </si>
  <si>
    <t>Speicher 1: Liter</t>
  </si>
  <si>
    <t>Liter</t>
  </si>
  <si>
    <t>Verluste nach X Jahren</t>
  </si>
  <si>
    <t>Elektrische Energie</t>
  </si>
  <si>
    <t>Speicher 1</t>
  </si>
  <si>
    <t>Speicher 2</t>
  </si>
  <si>
    <t>Verluste an Volumen von  Speicher 1 angeglichen</t>
  </si>
  <si>
    <t>Mehrverbrauch im Vergleich zu Speicher 1</t>
  </si>
  <si>
    <t>Stromkosten der Warmhalteverluste nach X Jahren</t>
  </si>
  <si>
    <t>www</t>
  </si>
  <si>
    <t>https://sektorenkoppler.com/</t>
  </si>
  <si>
    <t>Mastodon</t>
  </si>
  <si>
    <t>https://norden.social/@Sektorenkoppler</t>
  </si>
  <si>
    <t>Ergebnisse</t>
  </si>
  <si>
    <t>Jahresarbeitszahl JAZ</t>
  </si>
  <si>
    <t>PV Anteil an der Wärmeerzeugung</t>
  </si>
  <si>
    <t>PV Strompreis pro kWh</t>
  </si>
  <si>
    <t>Netzstrompreis pro kWh</t>
  </si>
  <si>
    <t>Zeitraum der Betrachtung</t>
  </si>
  <si>
    <t>Speicher 1: Warmhalteverluste</t>
  </si>
  <si>
    <t>Mehrkosten im Vergleich zu Speicher 1</t>
  </si>
  <si>
    <t>Im Mittel über X Jahre</t>
  </si>
  <si>
    <t>typisch 3,5 -4,5</t>
  </si>
  <si>
    <t>typisch 33%</t>
  </si>
  <si>
    <r>
      <t xml:space="preserve">Warmhalteverluste von Wärmepumpenspeichern
</t>
    </r>
    <r>
      <rPr>
        <b/>
        <sz val="10"/>
        <color theme="1"/>
        <rFont val="Liberation Sans"/>
      </rPr>
      <t>Sektorenkoppler.com</t>
    </r>
  </si>
  <si>
    <t>Kommentar</t>
  </si>
  <si>
    <t>D.h.</t>
  </si>
  <si>
    <t>=&gt; Wassertemperatur kleiner 65 Grad -&gt; Verluste niedriger</t>
  </si>
  <si>
    <t>Die realen Warmhalteverluste hängen stark von den Umgebungsbedingungen ab. Dazu zählen insbesondere die Warmwassertemperatur und die Temperatur am Aufstellort</t>
  </si>
  <si>
    <t>Die Verluste im Datenblatt werden nach  EN 12897 berechnet. Testumgebung: Raumtemperatur 20°C, Wassertemperatur 65 °C</t>
  </si>
  <si>
    <t>=&gt; Aufstellort kälter als 20 °C (z.B. Keller) -&gt; Verluste höher</t>
  </si>
  <si>
    <t xml:space="preserve">Neben den Warmhalteverlusten ist die Schichtungseffizienz maßgeblich für einen guten bzw. schlechten Speicher. </t>
  </si>
  <si>
    <t xml:space="preserve">Tests: </t>
  </si>
  <si>
    <t xml:space="preserve">https://spftesting.info/data/12.schichtung-mit-zeitfenster/  </t>
  </si>
  <si>
    <t>Tipps:</t>
  </si>
  <si>
    <t>Eine Zirkulation ist ein Energiekiller. 24/7 Betrieb vermeiden und Hygiene beachten</t>
  </si>
  <si>
    <t xml:space="preserve">Es gibt in Rohren Mikrozirkulationen. Thermosiphon-Konvektionssperre einbauen: </t>
  </si>
  <si>
    <t xml:space="preserve">https://de.wikipedia.org/wiki/Thermosiphon-Konvektionssperre </t>
  </si>
  <si>
    <t>Stand 08.03.2025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</si>
</sst>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&quot; &quot;[$€-407];[Red]&quot;-&quot;#,##0.00&quot; &quot;[$€-407]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6"/>
      <color theme="1"/>
      <name val="Liberation Sans"/>
    </font>
    <font>
      <u/>
      <sz val="11"/>
      <color theme="10"/>
      <name val="Liberation Sans"/>
    </font>
    <font>
      <b/>
      <sz val="10"/>
      <color theme="1"/>
      <name val="Liberation Sans"/>
    </font>
    <font>
      <i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4" fontId="6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3"/>
    <xf numFmtId="0" fontId="8" fillId="0" borderId="0" xfId="10"/>
    <xf numFmtId="0" fontId="2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8" xfId="0" applyBorder="1"/>
    <xf numFmtId="0" fontId="0" fillId="0" borderId="4" xfId="0" applyBorder="1" applyAlignment="1">
      <alignment horizontal="right"/>
    </xf>
    <xf numFmtId="9" fontId="0" fillId="0" borderId="5" xfId="2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6" xfId="0" applyFont="1" applyFill="1" applyBorder="1"/>
    <xf numFmtId="0" fontId="0" fillId="3" borderId="9" xfId="0" applyFill="1" applyBorder="1"/>
    <xf numFmtId="0" fontId="0" fillId="3" borderId="4" xfId="0" applyFill="1" applyBorder="1"/>
    <xf numFmtId="0" fontId="2" fillId="3" borderId="4" xfId="0" applyFont="1" applyFill="1" applyBorder="1"/>
    <xf numFmtId="0" fontId="0" fillId="3" borderId="7" xfId="0" applyFill="1" applyBorder="1"/>
    <xf numFmtId="0" fontId="2" fillId="3" borderId="5" xfId="0" applyFont="1" applyFill="1" applyBorder="1"/>
    <xf numFmtId="2" fontId="0" fillId="3" borderId="5" xfId="0" applyNumberFormat="1" applyFill="1" applyBorder="1"/>
    <xf numFmtId="0" fontId="0" fillId="3" borderId="5" xfId="0" applyFill="1" applyBorder="1"/>
    <xf numFmtId="0" fontId="0" fillId="3" borderId="8" xfId="0" applyFill="1" applyBorder="1"/>
    <xf numFmtId="9" fontId="0" fillId="3" borderId="5" xfId="2" applyFont="1" applyFill="1" applyBorder="1"/>
    <xf numFmtId="44" fontId="0" fillId="3" borderId="5" xfId="1" applyFont="1" applyFill="1" applyBorder="1"/>
    <xf numFmtId="44" fontId="2" fillId="3" borderId="6" xfId="1" applyFont="1" applyFill="1" applyBorder="1"/>
    <xf numFmtId="44" fontId="2" fillId="2" borderId="5" xfId="1" applyFont="1" applyFill="1" applyBorder="1"/>
    <xf numFmtId="44" fontId="2" fillId="2" borderId="6" xfId="1" applyFont="1" applyFill="1" applyBorder="1"/>
    <xf numFmtId="1" fontId="0" fillId="3" borderId="5" xfId="0" applyNumberFormat="1" applyFill="1" applyBorder="1"/>
    <xf numFmtId="0" fontId="2" fillId="0" borderId="0" xfId="0" applyFont="1"/>
    <xf numFmtId="0" fontId="10" fillId="0" borderId="7" xfId="0" applyFont="1" applyBorder="1"/>
    <xf numFmtId="0" fontId="10" fillId="0" borderId="8" xfId="0" applyFont="1" applyBorder="1"/>
    <xf numFmtId="0" fontId="11" fillId="0" borderId="0" xfId="0" applyFont="1"/>
    <xf numFmtId="0" fontId="0" fillId="0" borderId="0" xfId="0" quotePrefix="1"/>
    <xf numFmtId="0" fontId="7" fillId="4" borderId="0" xfId="3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</cellXfs>
  <cellStyles count="11">
    <cellStyle name="Heading" xfId="4" xr:uid="{81EE8E9A-D668-46A2-AC9C-FC1E708DEEDD}"/>
    <cellStyle name="Heading1" xfId="5" xr:uid="{255A5297-EA69-4FA3-A592-8D9292F88DFD}"/>
    <cellStyle name="Link" xfId="10" builtinId="8"/>
    <cellStyle name="Prozent" xfId="2" builtinId="5"/>
    <cellStyle name="Prozent 2" xfId="8" xr:uid="{D04A20AD-FAF5-4BB0-9657-C74F0F2B5DB4}"/>
    <cellStyle name="Result" xfId="6" xr:uid="{D27EC4DE-D4D9-4C4C-B7EF-D9B47B28FB93}"/>
    <cellStyle name="Result2" xfId="7" xr:uid="{5BB992BE-B248-4624-9137-FBAA7C7199F0}"/>
    <cellStyle name="Standard" xfId="0" builtinId="0"/>
    <cellStyle name="Standard 2" xfId="3" xr:uid="{189FAF2D-199E-4441-A512-438B9C9DB038}"/>
    <cellStyle name="Währung" xfId="1" builtinId="4"/>
    <cellStyle name="Währung 2" xfId="9" xr:uid="{B5195C3E-7394-4909-9DF7-18350FC6B6C1}"/>
  </cellStyles>
  <dxfs count="0"/>
  <tableStyles count="0" defaultTableStyle="TableStyleMedium2" defaultPivotStyle="PivotStyleLight16"/>
  <colors>
    <mruColors>
      <color rgb="FFF5F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ftesting.info/data/12.schichtung-mit-zeitfenster/" TargetMode="External"/><Relationship Id="rId2" Type="http://schemas.openxmlformats.org/officeDocument/2006/relationships/hyperlink" Target="https://norden.social/@Sektorenkoppler" TargetMode="External"/><Relationship Id="rId1" Type="http://schemas.openxmlformats.org/officeDocument/2006/relationships/hyperlink" Target="https://sektorenkoppler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e.wikipedia.org/wiki/Thermosiphon-Konvektionssper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7491-9F8A-4D18-9062-9A06717DB299}">
  <dimension ref="B3:F37"/>
  <sheetViews>
    <sheetView tabSelected="1" zoomScale="145" zoomScaleNormal="145" workbookViewId="0">
      <selection activeCell="H18" sqref="H18"/>
    </sheetView>
  </sheetViews>
  <sheetFormatPr baseColWidth="10" defaultRowHeight="14.6"/>
  <cols>
    <col min="2" max="2" width="9.765625" bestFit="1" customWidth="1"/>
    <col min="3" max="3" width="44.4609375" bestFit="1" customWidth="1"/>
    <col min="4" max="5" width="11" bestFit="1" customWidth="1"/>
    <col min="6" max="6" width="19.69140625" bestFit="1" customWidth="1"/>
    <col min="7" max="7" width="15" bestFit="1" customWidth="1"/>
  </cols>
  <sheetData>
    <row r="3" spans="2:6" ht="53.4" customHeight="1">
      <c r="B3" s="30" t="s">
        <v>35</v>
      </c>
      <c r="C3" s="30"/>
      <c r="D3" s="30"/>
      <c r="E3" s="30"/>
      <c r="F3" s="30"/>
    </row>
    <row r="4" spans="2:6">
      <c r="B4" s="1" t="s">
        <v>20</v>
      </c>
      <c r="C4" s="2" t="s">
        <v>21</v>
      </c>
      <c r="D4" s="1"/>
      <c r="E4" s="1"/>
      <c r="F4" t="s">
        <v>49</v>
      </c>
    </row>
    <row r="5" spans="2:6">
      <c r="B5" s="1" t="s">
        <v>22</v>
      </c>
      <c r="C5" s="2" t="s">
        <v>23</v>
      </c>
      <c r="D5" s="1"/>
      <c r="E5" s="1"/>
      <c r="F5" s="1"/>
    </row>
    <row r="6" spans="2:6" ht="15" thickBot="1">
      <c r="F6" s="25" t="s">
        <v>36</v>
      </c>
    </row>
    <row r="7" spans="2:6">
      <c r="B7" s="31" t="s">
        <v>7</v>
      </c>
      <c r="C7" s="3" t="s">
        <v>25</v>
      </c>
      <c r="D7" s="7">
        <v>4</v>
      </c>
      <c r="E7" s="4"/>
      <c r="F7" s="26" t="s">
        <v>33</v>
      </c>
    </row>
    <row r="8" spans="2:6">
      <c r="B8" s="32"/>
      <c r="C8" s="5" t="s">
        <v>26</v>
      </c>
      <c r="D8" s="8">
        <v>0.33</v>
      </c>
      <c r="F8" s="27" t="s">
        <v>34</v>
      </c>
    </row>
    <row r="9" spans="2:6">
      <c r="B9" s="32"/>
      <c r="C9" s="5" t="s">
        <v>28</v>
      </c>
      <c r="D9" s="9">
        <v>0.45</v>
      </c>
      <c r="E9" t="s">
        <v>3</v>
      </c>
      <c r="F9" s="27" t="s">
        <v>32</v>
      </c>
    </row>
    <row r="10" spans="2:6">
      <c r="B10" s="32"/>
      <c r="C10" s="5" t="s">
        <v>27</v>
      </c>
      <c r="D10" s="9">
        <v>7.4999999999999997E-2</v>
      </c>
      <c r="E10" t="s">
        <v>3</v>
      </c>
      <c r="F10" s="6"/>
    </row>
    <row r="11" spans="2:6">
      <c r="B11" s="32"/>
      <c r="C11" s="5" t="s">
        <v>29</v>
      </c>
      <c r="D11" s="9">
        <v>25</v>
      </c>
      <c r="E11" t="s">
        <v>6</v>
      </c>
      <c r="F11" s="6"/>
    </row>
    <row r="12" spans="2:6">
      <c r="B12" s="32"/>
      <c r="C12" s="5" t="s">
        <v>30</v>
      </c>
      <c r="D12" s="9">
        <v>88</v>
      </c>
      <c r="E12" t="s">
        <v>8</v>
      </c>
      <c r="F12" s="6"/>
    </row>
    <row r="13" spans="2:6">
      <c r="B13" s="32"/>
      <c r="C13" s="5" t="s">
        <v>11</v>
      </c>
      <c r="D13" s="9">
        <v>600</v>
      </c>
      <c r="E13" t="s">
        <v>12</v>
      </c>
      <c r="F13" s="6"/>
    </row>
    <row r="14" spans="2:6">
      <c r="B14" s="32"/>
      <c r="C14" s="5" t="s">
        <v>9</v>
      </c>
      <c r="D14" s="9">
        <v>136</v>
      </c>
      <c r="E14" t="s">
        <v>8</v>
      </c>
      <c r="F14" s="6"/>
    </row>
    <row r="15" spans="2:6" ht="15" thickBot="1">
      <c r="B15" s="33"/>
      <c r="C15" s="5" t="s">
        <v>10</v>
      </c>
      <c r="D15" s="9">
        <v>500</v>
      </c>
      <c r="E15" t="s">
        <v>12</v>
      </c>
      <c r="F15" s="6"/>
    </row>
    <row r="16" spans="2:6" ht="14.4" customHeight="1">
      <c r="B16" s="31" t="s">
        <v>24</v>
      </c>
      <c r="C16" s="12"/>
      <c r="D16" s="13" t="s">
        <v>15</v>
      </c>
      <c r="E16" s="13" t="s">
        <v>16</v>
      </c>
      <c r="F16" s="14"/>
    </row>
    <row r="17" spans="2:6">
      <c r="B17" s="32"/>
      <c r="C17" s="15" t="s">
        <v>0</v>
      </c>
      <c r="D17" s="16">
        <f>D12*24/1000</f>
        <v>2.1120000000000001</v>
      </c>
      <c r="E17" s="16">
        <f>D14*24/1000</f>
        <v>3.2639999999999998</v>
      </c>
      <c r="F17" s="18" t="s">
        <v>1</v>
      </c>
    </row>
    <row r="18" spans="2:6">
      <c r="B18" s="32"/>
      <c r="C18" s="15" t="s">
        <v>17</v>
      </c>
      <c r="D18" s="16">
        <f>D17</f>
        <v>2.1120000000000001</v>
      </c>
      <c r="E18" s="16">
        <f>E17/D15*D13</f>
        <v>3.9167999999999998</v>
      </c>
      <c r="F18" s="18" t="s">
        <v>1</v>
      </c>
    </row>
    <row r="19" spans="2:6">
      <c r="B19" s="32"/>
      <c r="C19" s="15" t="s">
        <v>13</v>
      </c>
      <c r="D19" s="24">
        <f>D18*365*$D$11</f>
        <v>19272</v>
      </c>
      <c r="E19" s="24">
        <f>E18*365*$D$11</f>
        <v>35740.799999999996</v>
      </c>
      <c r="F19" s="18" t="s">
        <v>1</v>
      </c>
    </row>
    <row r="20" spans="2:6">
      <c r="B20" s="32"/>
      <c r="C20" s="15" t="s">
        <v>18</v>
      </c>
      <c r="D20" s="19"/>
      <c r="E20" s="19">
        <f>(E19/D19)-1</f>
        <v>0.85454545454545427</v>
      </c>
      <c r="F20" s="18"/>
    </row>
    <row r="21" spans="2:6">
      <c r="B21" s="32"/>
      <c r="C21" s="15"/>
      <c r="D21" s="17"/>
      <c r="E21" s="17"/>
      <c r="F21" s="18"/>
    </row>
    <row r="22" spans="2:6">
      <c r="B22" s="32"/>
      <c r="C22" s="15" t="s">
        <v>14</v>
      </c>
      <c r="D22" s="24">
        <f>D19/$D$7</f>
        <v>4818</v>
      </c>
      <c r="E22" s="24">
        <f>E19/$D$7</f>
        <v>8935.1999999999989</v>
      </c>
      <c r="F22" s="18" t="s">
        <v>2</v>
      </c>
    </row>
    <row r="23" spans="2:6">
      <c r="B23" s="32"/>
      <c r="C23" s="15" t="s">
        <v>4</v>
      </c>
      <c r="D23" s="20">
        <f>$D$8*D22*$D$10</f>
        <v>119.24549999999999</v>
      </c>
      <c r="E23" s="20">
        <f>$D$8*E22*$D$10</f>
        <v>221.14619999999999</v>
      </c>
      <c r="F23" s="18"/>
    </row>
    <row r="24" spans="2:6">
      <c r="B24" s="32"/>
      <c r="C24" s="15" t="s">
        <v>5</v>
      </c>
      <c r="D24" s="20">
        <f>(1-$D$8)*D22*$D$9</f>
        <v>1452.6269999999997</v>
      </c>
      <c r="E24" s="20">
        <f>(1-$D$8)*E22*$D$9</f>
        <v>2693.9627999999998</v>
      </c>
      <c r="F24" s="18"/>
    </row>
    <row r="25" spans="2:6">
      <c r="B25" s="32"/>
      <c r="C25" s="15" t="s">
        <v>19</v>
      </c>
      <c r="D25" s="22">
        <f>D23+D24</f>
        <v>1571.8724999999997</v>
      </c>
      <c r="E25" s="22">
        <f>E23+E24</f>
        <v>2915.1089999999999</v>
      </c>
      <c r="F25" s="18"/>
    </row>
    <row r="26" spans="2:6" ht="15" thickBot="1">
      <c r="B26" s="33"/>
      <c r="C26" s="10" t="s">
        <v>31</v>
      </c>
      <c r="D26" s="21"/>
      <c r="E26" s="23">
        <f>E25-D25</f>
        <v>1343.2365000000002</v>
      </c>
      <c r="F26" s="11"/>
    </row>
    <row r="28" spans="2:6" ht="23.6">
      <c r="B28" s="28" t="s">
        <v>45</v>
      </c>
    </row>
    <row r="29" spans="2:6">
      <c r="B29" t="s">
        <v>42</v>
      </c>
    </row>
    <row r="30" spans="2:6">
      <c r="B30" t="s">
        <v>43</v>
      </c>
      <c r="C30" s="2" t="s">
        <v>44</v>
      </c>
    </row>
    <row r="31" spans="2:6">
      <c r="B31" t="s">
        <v>46</v>
      </c>
      <c r="C31" s="2"/>
    </row>
    <row r="32" spans="2:6">
      <c r="B32" t="s">
        <v>47</v>
      </c>
      <c r="C32" s="2"/>
      <c r="E32" s="2" t="s">
        <v>48</v>
      </c>
    </row>
    <row r="33" spans="2:2">
      <c r="B33" t="s">
        <v>39</v>
      </c>
    </row>
    <row r="34" spans="2:2">
      <c r="B34" t="s">
        <v>40</v>
      </c>
    </row>
    <row r="35" spans="2:2">
      <c r="B35" t="s">
        <v>37</v>
      </c>
    </row>
    <row r="36" spans="2:2">
      <c r="B36" s="29" t="s">
        <v>41</v>
      </c>
    </row>
    <row r="37" spans="2:2">
      <c r="B37" s="29" t="s">
        <v>38</v>
      </c>
    </row>
  </sheetData>
  <mergeCells count="3">
    <mergeCell ref="B3:F3"/>
    <mergeCell ref="B7:B15"/>
    <mergeCell ref="B16:B26"/>
  </mergeCells>
  <hyperlinks>
    <hyperlink ref="C4" r:id="rId1" xr:uid="{00000000-0004-0000-0000-000000000000}"/>
    <hyperlink ref="C5" r:id="rId2" xr:uid="{00000000-0004-0000-0000-000001000000}"/>
    <hyperlink ref="C30" r:id="rId3" xr:uid="{D77914D7-DEC8-4B1C-9579-E7C27D73AFB6}"/>
    <hyperlink ref="E32" r:id="rId4" xr:uid="{0A5EA043-C973-4E4A-A8A8-EFB3FD1ECBFC}"/>
  </hyperlinks>
  <pageMargins left="0.7" right="0.7" top="0.78740157499999996" bottom="0.78740157499999996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WP Speicher 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Sbonnik</dc:creator>
  <cp:lastModifiedBy>gaga dada</cp:lastModifiedBy>
  <dcterms:created xsi:type="dcterms:W3CDTF">2025-03-06T07:04:38Z</dcterms:created>
  <dcterms:modified xsi:type="dcterms:W3CDTF">2025-03-08T21:22:59Z</dcterms:modified>
</cp:coreProperties>
</file>